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<sst xmlns="http://schemas.openxmlformats.org/spreadsheetml/2006/main" count="70" uniqueCount="59">
  <si>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</si>
  <si>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</si>
  <si>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</si>
  <si>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</si>
  <si>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</si>
  <si>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</si>
  <si>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</si>
  <si>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</si>
  <si>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</si>
  <si>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</si>
  <si>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</si>
  <si>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</si>
  <si>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</si>
  <si>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</si>
  <si>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</si>
  <si>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</si>
  <si>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</si>
  <si>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</si>
  <si>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</si>
  <si>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</si>
  <si>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</si>
  <si>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</si>
  <si>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</si>
  <si>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</si>
  <si>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</si>
  <si>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</si>
  <si>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</si>
  <si>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</si>
  <si>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</si>
  <si>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</si>
  <si>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</si>
  <si>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</si>
  <si>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</si>
  <si>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</si>
  <si>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</si>
  <si>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</si>
  <si>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</si>
  <si>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</si>
  <si>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</si>
  <si>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</si>
  <si>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</si>
  <si>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</si>
  <si>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</si>
  <si>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</si>
  <si>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</si>
  <si>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</si>
  <si>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</si>
  <si>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</si>
  <si>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</si>
  <si>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</si>
  <si>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</si>
  <si>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</si>
  <si>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</si>
  <si>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</si>
  <si>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COLEGIO DE ESTUDIOS CIENTÍFICOS Y TECNOLÓGICOS DEL ESTADO DE QUERÉTARO</t>
  </si>
  <si>
    <t xml:space="preserve">Dr. Luis Fernando Pantoja Amaro </t>
  </si>
  <si>
    <t>Director General</t>
  </si>
  <si>
    <t xml:space="preserve">C.P. María Elena Hernández Piña  </t>
  </si>
  <si>
    <t xml:space="preserve"> Directora Administrativa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</si>
</sst>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61"/>
  <sheetViews>
    <sheetView showGridLines="0" tabSelected="1" view="pageBreakPreview" zoomScale="80" zoomScaleNormal="60" zoomScaleSheetLayoutView="80" zoomScalePageLayoutView="0" workbookViewId="0" topLeftCell="B1">
      <selection activeCell="O66" sqref="O66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6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  <c r="V6" s="67"/>
      <c r="W6" s="67"/>
      <c r="X6" s="67"/>
      <c r="Y6" s="67"/>
      <c r="Z6" s="67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242076588</v>
      </c>
      <c r="J17" s="24">
        <f>SUM(J18:J28)</f>
        <v>238802195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/>
      <c r="J18" s="25"/>
      <c r="K18" s="21"/>
      <c r="L18" s="21"/>
      <c r="M18" s="8"/>
      <c r="N18" s="60" t="s">
        <v>5</v>
      </c>
      <c r="O18" s="60"/>
      <c r="P18" s="60"/>
      <c r="Q18" s="25"/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/>
      <c r="J19" s="25"/>
      <c r="K19" s="21"/>
      <c r="L19" s="21"/>
      <c r="M19" s="8"/>
      <c r="N19" s="60" t="s">
        <v>7</v>
      </c>
      <c r="O19" s="60"/>
      <c r="P19" s="60"/>
      <c r="Q19" s="25"/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/>
      <c r="J20" s="25"/>
      <c r="K20" s="21"/>
      <c r="L20" s="21"/>
      <c r="M20" s="18"/>
      <c r="N20" s="60" t="s">
        <v>9</v>
      </c>
      <c r="O20" s="60"/>
      <c r="P20" s="60"/>
      <c r="Q20" s="25"/>
      <c r="R20" s="25"/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494702</v>
      </c>
      <c r="J22" s="25">
        <v>2149219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11013248</v>
      </c>
      <c r="R22" s="24">
        <f>ROUND(SUM(R23:R25),2)</f>
        <v>17216520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25900879</v>
      </c>
      <c r="J24" s="25">
        <v>24027353</v>
      </c>
      <c r="K24" s="21"/>
      <c r="L24" s="21"/>
      <c r="M24" s="18"/>
      <c r="N24" s="60" t="s">
        <v>7</v>
      </c>
      <c r="O24" s="60"/>
      <c r="P24" s="60"/>
      <c r="Q24" s="25">
        <v>974988</v>
      </c>
      <c r="R24" s="25">
        <v>1407958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10038260</v>
      </c>
      <c r="R25" s="25">
        <v>15808562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215681007</v>
      </c>
      <c r="J26" s="25">
        <v>212625623</v>
      </c>
      <c r="K26" s="21"/>
      <c r="L26" s="21"/>
      <c r="M26" s="59" t="s">
        <v>13</v>
      </c>
      <c r="N26" s="59"/>
      <c r="O26" s="59"/>
      <c r="P26" s="59"/>
      <c r="Q26" s="24">
        <f>ROUND(Q17-Q22,2)</f>
        <v>-11013248</v>
      </c>
      <c r="R26" s="24">
        <f>ROUND(R17-R22,2)</f>
        <v>-17216520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/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238420877</v>
      </c>
      <c r="J30" s="24">
        <f>+J31+J32+J33+J34+J35+J36+J37+J38+J39+J40+J41+J42+J43+J45+J46+J47</f>
        <v>224739309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215833825</v>
      </c>
      <c r="J31" s="25">
        <v>201676008</v>
      </c>
      <c r="K31" s="21"/>
      <c r="L31" s="21"/>
      <c r="M31" s="27" t="s">
        <v>3</v>
      </c>
      <c r="N31" s="27"/>
      <c r="O31" s="27"/>
      <c r="P31" s="27"/>
      <c r="Q31" s="24">
        <f>ROUND(Q32+Q35,2)</f>
        <v>-17394</v>
      </c>
      <c r="R31" s="24">
        <f>ROUND(R32+R35,2)</f>
        <v>3326025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4564934</v>
      </c>
      <c r="J32" s="25">
        <v>4565183</v>
      </c>
      <c r="K32" s="21"/>
      <c r="L32" s="8"/>
      <c r="M32" s="8"/>
      <c r="N32" s="26" t="s">
        <v>18</v>
      </c>
      <c r="O32" s="26"/>
      <c r="P32" s="26"/>
      <c r="Q32" s="29"/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12418306</v>
      </c>
      <c r="J33" s="25">
        <v>13601090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-17394</v>
      </c>
      <c r="R35" s="25">
        <v>3326025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2956226</v>
      </c>
      <c r="J37" s="25">
        <v>2664423</v>
      </c>
      <c r="K37" s="21"/>
      <c r="L37" s="21"/>
      <c r="M37" s="27" t="s">
        <v>11</v>
      </c>
      <c r="N37" s="27"/>
      <c r="O37" s="27"/>
      <c r="P37" s="27"/>
      <c r="Q37" s="24">
        <f>ROUND(Q38+Q41,2)</f>
        <v>-4338895</v>
      </c>
      <c r="R37" s="24">
        <f>ROUND(R38+R41,2)</f>
        <v>-4598388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2647586</v>
      </c>
      <c r="J38" s="25">
        <v>2232605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>
        <v>-4338895</v>
      </c>
      <c r="R41" s="25">
        <v>-4598388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50</v>
      </c>
      <c r="N43" s="59"/>
      <c r="O43" s="59"/>
      <c r="P43" s="59"/>
      <c r="Q43" s="24">
        <f>ROUND(Q31-Q37,2)</f>
        <v>4321501</v>
      </c>
      <c r="R43" s="24">
        <f>ROUND(R31-R37,2)</f>
        <v>7924413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3" t="s">
        <v>36</v>
      </c>
      <c r="M46" s="63"/>
      <c r="N46" s="63"/>
      <c r="O46" s="63"/>
      <c r="P46" s="63"/>
      <c r="Q46" s="30">
        <f>ROUND(I51+Q26+Q43,2)</f>
        <v>-3036036</v>
      </c>
      <c r="R46" s="30">
        <f>ROUND(J51+R26+R43,2)</f>
        <v>4770779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36447006</v>
      </c>
      <c r="R50" s="53">
        <v>31679850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3655711</v>
      </c>
      <c r="J51" s="30">
        <f>J17-J30</f>
        <v>14062886</v>
      </c>
      <c r="K51" s="35"/>
      <c r="L51" s="63" t="s">
        <v>41</v>
      </c>
      <c r="M51" s="63"/>
      <c r="N51" s="63"/>
      <c r="O51" s="63"/>
      <c r="P51" s="63"/>
      <c r="Q51" s="53">
        <v>33410971</v>
      </c>
      <c r="R51" s="53">
        <v>36450630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5">
    <mergeCell ref="V6:Z6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Liliana Lara Sánchez</cp:lastModifiedBy>
  <cp:lastPrinted>2018-10-24T19:41:45Z</cp:lastPrinted>
  <dcterms:created xsi:type="dcterms:W3CDTF">2018-10-24T19:36:13Z</dcterms:created>
  <dcterms:modified xsi:type="dcterms:W3CDTF">2021-02-12T19:50:37Z</dcterms:modified>
  <cp:category/>
  <cp:version/>
  <cp:contentType/>
  <cp:contentStatus/>
</cp:coreProperties>
</file>